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d.docs.live.net/9573ff7d075a7c49/Desktop/AGAR 2024-2025/"/>
    </mc:Choice>
  </mc:AlternateContent>
  <xr:revisionPtr revIDLastSave="0" documentId="8_{1202DF85-A446-4CC7-B36B-33EE0766AA0C}" xr6:coauthVersionLast="47" xr6:coauthVersionMax="47" xr10:uidLastSave="{00000000-0000-0000-0000-000000000000}"/>
  <bookViews>
    <workbookView xWindow="-108" yWindow="-108" windowWidth="23256" windowHeight="12456" xr2:uid="{00000000-000D-0000-FFFF-FFFF00000000}"/>
  </bookViews>
  <sheets>
    <sheet name="Variances" sheetId="1" r:id="rId1"/>
  </sheets>
  <definedNames>
    <definedName name="_xlnm.Print_Area" localSheetId="0">Variances!$A$1:$O$32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L28" i="1" s="1"/>
  <c r="H26" i="1"/>
  <c r="K26" i="1" s="1"/>
  <c r="H24" i="1"/>
  <c r="K24" i="1" s="1"/>
  <c r="H20" i="1"/>
  <c r="K20" i="1" s="1"/>
  <c r="H18" i="1"/>
  <c r="K18" i="1" s="1"/>
  <c r="H16" i="1"/>
  <c r="L16" i="1" s="1"/>
  <c r="N16" i="1" s="1"/>
  <c r="H14" i="1"/>
  <c r="L14" i="1" s="1"/>
  <c r="N14" i="1" s="1"/>
  <c r="H12" i="1"/>
  <c r="L12" i="1" s="1"/>
  <c r="G28" i="1"/>
  <c r="M28" i="1" s="1"/>
  <c r="G26" i="1"/>
  <c r="M26" i="1" s="1"/>
  <c r="G24" i="1"/>
  <c r="M24" i="1" s="1"/>
  <c r="G20" i="1"/>
  <c r="M20" i="1"/>
  <c r="G18" i="1"/>
  <c r="M18" i="1" s="1"/>
  <c r="G16" i="1"/>
  <c r="M16" i="1"/>
  <c r="G14" i="1"/>
  <c r="M14" i="1" s="1"/>
  <c r="G12" i="1"/>
  <c r="M12" i="1" s="1"/>
  <c r="J12" i="1"/>
  <c r="I12" i="1"/>
  <c r="J28" i="1"/>
  <c r="I28" i="1"/>
  <c r="J26" i="1"/>
  <c r="I26" i="1"/>
  <c r="J24" i="1"/>
  <c r="I24" i="1"/>
  <c r="J20" i="1"/>
  <c r="I20" i="1"/>
  <c r="J18" i="1"/>
  <c r="I18" i="1"/>
  <c r="J16" i="1"/>
  <c r="I16" i="1"/>
  <c r="J14" i="1"/>
  <c r="I14" i="1"/>
  <c r="K28" i="1"/>
  <c r="F22" i="1"/>
  <c r="N10" i="1" s="1"/>
  <c r="D22" i="1"/>
  <c r="K14" i="1"/>
  <c r="K12" i="1" l="1"/>
  <c r="N28" i="1"/>
  <c r="L26" i="1"/>
  <c r="N26" i="1" s="1"/>
  <c r="L24" i="1"/>
  <c r="N24" i="1" s="1"/>
  <c r="L18" i="1"/>
  <c r="N18" i="1" s="1"/>
  <c r="K16" i="1"/>
  <c r="H22" i="1"/>
  <c r="L22" i="1" s="1"/>
  <c r="J22" i="1"/>
  <c r="N12" i="1"/>
  <c r="I22" i="1"/>
  <c r="G22" i="1"/>
  <c r="M22" i="1" s="1"/>
  <c r="L20" i="1"/>
  <c r="N20" i="1" s="1"/>
  <c r="K22" i="1" l="1"/>
  <c r="N22" i="1"/>
</calcChain>
</file>

<file path=xl/sharedStrings.xml><?xml version="1.0" encoding="utf-8"?>
<sst xmlns="http://schemas.openxmlformats.org/spreadsheetml/2006/main" count="29" uniqueCount="26">
  <si>
    <t>Variance</t>
  </si>
  <si>
    <t>£</t>
  </si>
  <si>
    <t>1 Balances Brought Forward</t>
  </si>
  <si>
    <t>3 Total Other Receipts</t>
  </si>
  <si>
    <t>4 Staff Costs</t>
  </si>
  <si>
    <t>7 Balances Carried Forward</t>
  </si>
  <si>
    <t>10 Total Borrowings</t>
  </si>
  <si>
    <t>5 Loan Interest/Capital Repayment</t>
  </si>
  <si>
    <t>9 Total Fixed Assets plus Other Long Term Investments and Assets</t>
  </si>
  <si>
    <t>8 Total Cash and Short Term Investments</t>
  </si>
  <si>
    <t>%</t>
  </si>
  <si>
    <t>Explanation Required?</t>
  </si>
  <si>
    <t xml:space="preserve">Name of smaller authority: </t>
  </si>
  <si>
    <t>2 Precept or Rates and Levies</t>
  </si>
  <si>
    <t>6 All Other Payments</t>
  </si>
  <si>
    <r>
      <t xml:space="preserve">Insert figures from Section 2 of the AGAR in all </t>
    </r>
    <r>
      <rPr>
        <b/>
        <u/>
        <sz val="10"/>
        <color indexed="62"/>
        <rFont val="Arial"/>
        <family val="2"/>
      </rPr>
      <t>Blue</t>
    </r>
    <r>
      <rPr>
        <b/>
        <sz val="10"/>
        <color indexed="10"/>
        <rFont val="Arial"/>
        <family val="2"/>
      </rPr>
      <t xml:space="preserve"> highlighted boxes </t>
    </r>
  </si>
  <si>
    <t>DO NOT OVERWRITE THE BOXES HIGHLIGHTED IN RED/GREEN</t>
  </si>
  <si>
    <t>Please ensure variance explanations are quantified to reduce the variance excluding stated items below the 15% / £500 / £100,000 threshold</t>
  </si>
  <si>
    <t>Is &gt; 15%</t>
  </si>
  <si>
    <t>Is &gt; £100,000</t>
  </si>
  <si>
    <r>
      <t xml:space="preserve">Now, please provide full explanations, including numerical values, for the following that will be flagged in the green boxes where relevant:
</t>
    </r>
    <r>
      <rPr>
        <sz val="10"/>
        <color indexed="8"/>
        <rFont val="Arial"/>
        <family val="2"/>
      </rPr>
      <t>• variances of more than 15% between totals for individual boxes (except variances of less than £500);
• variances of more than £100,000 must be explained even where this constitutes less than 15%;</t>
    </r>
  </si>
  <si>
    <t xml:space="preserve">Explanation of variances 2024/25 – pro forma </t>
  </si>
  <si>
    <r>
      <t xml:space="preserve">Explanation </t>
    </r>
    <r>
      <rPr>
        <b/>
        <u/>
        <sz val="11"/>
        <color indexed="8"/>
        <rFont val="Arial"/>
        <family val="2"/>
      </rPr>
      <t>(must include narrative and supporting figures)</t>
    </r>
    <r>
      <rPr>
        <b/>
        <sz val="11"/>
        <color theme="1"/>
        <rFont val="Arial"/>
        <family val="2"/>
      </rPr>
      <t xml:space="preserve">
</t>
    </r>
    <r>
      <rPr>
        <sz val="11"/>
        <color theme="1"/>
        <rFont val="Arial"/>
        <family val="2"/>
      </rPr>
      <t>Note: If an explanation is required for the variance of Box 4 and the explanation refers to a change in hours or a change in pay rates, please could you note the previous hours/rates and the updated hours/rates</t>
    </r>
  </si>
  <si>
    <t xml:space="preserve">The staff costs are higher this year compared to last year because the current clerk is paid more per hour than the previous clerk was. The pay scale was also increased in November for all clerks and had to be back dated to the 1st April. </t>
  </si>
  <si>
    <t>Same explanation applies for this box as in the above box (7)</t>
  </si>
  <si>
    <t>The balance carried forward is less this year compared to last year because the parish council have spent more money on refurbishments. The boat in the childrens playground was unsafe so had to be taken down and re constructed. This cost was over £5,000.00.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</si>
</sst>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name val="Arial"/>
      <family val="2"/>
    </font>
    <font>
      <b/>
      <sz val="12"/>
      <name val="Arial"/>
      <family val="2"/>
    </font>
    <font>
      <b/>
      <sz val="10"/>
      <name val="Arial"/>
      <family val="2"/>
    </font>
    <font>
      <b/>
      <sz val="10"/>
      <color indexed="10"/>
      <name val="Arial"/>
      <family val="2"/>
    </font>
    <font>
      <b/>
      <u/>
      <sz val="10"/>
      <color indexed="62"/>
      <name val="Arial"/>
      <family val="2"/>
    </font>
    <font>
      <b/>
      <sz val="11"/>
      <color indexed="8"/>
      <name val="Arial"/>
      <family val="2"/>
    </font>
    <font>
      <sz val="10"/>
      <color indexed="8"/>
      <name val="Arial"/>
      <family val="2"/>
    </font>
    <font>
      <b/>
      <u/>
      <sz val="11"/>
      <color indexed="8"/>
      <name val="Arial"/>
      <family val="2"/>
    </font>
    <font>
      <sz val="11"/>
      <color theme="1"/>
      <name val="Arial"/>
      <family val="2"/>
    </font>
    <font>
      <b/>
      <sz val="11"/>
      <color rgb="FFFF0000"/>
      <name val="Arial"/>
      <family val="2"/>
    </font>
    <font>
      <b/>
      <sz val="11"/>
      <color theme="1"/>
      <name val="Arial"/>
      <family val="2"/>
    </font>
    <font>
      <sz val="10"/>
      <color theme="1"/>
      <name val="Symbol"/>
      <family val="1"/>
      <charset val="2"/>
    </font>
    <font>
      <b/>
      <sz val="14"/>
      <color rgb="FFFF0000"/>
      <name val="Arial"/>
      <family val="2"/>
    </font>
    <font>
      <b/>
      <sz val="10"/>
      <color theme="1"/>
      <name val="Arial"/>
      <family val="2"/>
    </font>
  </fonts>
  <fills count="4">
    <fill>
      <patternFill patternType="none"/>
    </fill>
    <fill>
      <patternFill patternType="gray125"/>
    </fill>
    <fill>
      <patternFill patternType="solid">
        <fgColor rgb="FF66CCFF"/>
        <bgColor indexed="64"/>
      </patternFill>
    </fill>
    <fill>
      <patternFill patternType="solid">
        <fgColor rgb="FF92D05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s>
  <cellStyleXfs count="1">
    <xf numFmtId="0" fontId="0" fillId="0" borderId="0"/>
  </cellStyleXfs>
  <cellXfs count="34">
    <xf numFmtId="0" fontId="0" fillId="0" borderId="0" xfId="0"/>
    <xf numFmtId="0" fontId="4" fillId="0" borderId="0" xfId="0" applyFont="1"/>
    <xf numFmtId="0" fontId="9" fillId="0" borderId="0" xfId="0" applyFont="1"/>
    <xf numFmtId="0" fontId="9" fillId="0" borderId="0" xfId="0" applyFont="1" applyAlignment="1">
      <alignment horizontal="center"/>
    </xf>
    <xf numFmtId="3" fontId="9" fillId="0" borderId="0" xfId="0" applyNumberFormat="1" applyFont="1"/>
    <xf numFmtId="10" fontId="9" fillId="0" borderId="0" xfId="0" applyNumberFormat="1" applyFont="1"/>
    <xf numFmtId="0" fontId="9" fillId="0" borderId="0" xfId="0" applyFont="1" applyAlignment="1">
      <alignment vertical="center"/>
    </xf>
    <xf numFmtId="3" fontId="3" fillId="2" borderId="1" xfId="0" applyNumberFormat="1" applyFont="1" applyFill="1" applyBorder="1" applyAlignment="1" applyProtection="1">
      <alignment horizontal="center"/>
      <protection locked="0"/>
    </xf>
    <xf numFmtId="0" fontId="2" fillId="0" borderId="0" xfId="0" applyFont="1" applyAlignment="1">
      <alignment vertical="top"/>
    </xf>
    <xf numFmtId="0" fontId="9" fillId="3" borderId="2" xfId="0" applyFont="1" applyFill="1" applyBorder="1" applyAlignment="1">
      <alignment wrapText="1"/>
    </xf>
    <xf numFmtId="0" fontId="10" fillId="0" borderId="0" xfId="0" applyFont="1"/>
    <xf numFmtId="0" fontId="9" fillId="0" borderId="0" xfId="0" applyFont="1" applyAlignment="1">
      <alignment wrapText="1"/>
    </xf>
    <xf numFmtId="0" fontId="9" fillId="0" borderId="2" xfId="0" applyFont="1" applyBorder="1" applyAlignment="1">
      <alignment wrapText="1"/>
    </xf>
    <xf numFmtId="3" fontId="3" fillId="0" borderId="0" xfId="0" applyNumberFormat="1" applyFont="1" applyAlignment="1" applyProtection="1">
      <alignment horizontal="center"/>
      <protection locked="0"/>
    </xf>
    <xf numFmtId="0" fontId="9" fillId="0" borderId="0" xfId="0" applyFont="1" applyAlignment="1">
      <alignment horizontal="left" vertical="center"/>
    </xf>
    <xf numFmtId="0" fontId="9" fillId="0" borderId="0" xfId="0" applyFont="1" applyAlignment="1">
      <alignment horizontal="left" vertical="top" wrapText="1"/>
    </xf>
    <xf numFmtId="0" fontId="11" fillId="0" borderId="0" xfId="0" applyFont="1"/>
    <xf numFmtId="0" fontId="12" fillId="0" borderId="0" xfId="0" applyFont="1" applyAlignment="1">
      <alignment horizontal="left" vertical="center" indent="2"/>
    </xf>
    <xf numFmtId="0" fontId="11" fillId="0" borderId="0" xfId="0" applyFont="1" applyAlignment="1">
      <alignment horizontal="center"/>
    </xf>
    <xf numFmtId="0" fontId="11" fillId="0" borderId="2" xfId="0" applyFont="1" applyBorder="1" applyAlignment="1">
      <alignment wrapText="1"/>
    </xf>
    <xf numFmtId="0" fontId="6" fillId="3" borderId="2" xfId="0" applyFont="1" applyFill="1" applyBorder="1" applyAlignment="1">
      <alignment wrapText="1"/>
    </xf>
    <xf numFmtId="3" fontId="3" fillId="0" borderId="1" xfId="0" applyNumberFormat="1" applyFont="1" applyBorder="1" applyAlignment="1" applyProtection="1">
      <alignment horizontal="center"/>
      <protection locked="0"/>
    </xf>
    <xf numFmtId="0" fontId="13" fillId="0" borderId="0" xfId="0" applyFont="1"/>
    <xf numFmtId="0" fontId="14" fillId="0" borderId="0" xfId="0" applyFont="1"/>
    <xf numFmtId="0" fontId="14" fillId="0" borderId="0" xfId="0" applyFont="1" applyAlignment="1">
      <alignment horizontal="left" vertical="center" wrapText="1"/>
    </xf>
    <xf numFmtId="0" fontId="14" fillId="0" borderId="0" xfId="0" applyFont="1" applyAlignment="1">
      <alignment horizontal="left" vertical="center"/>
    </xf>
    <xf numFmtId="0" fontId="9" fillId="0" borderId="0" xfId="0" applyFont="1" applyAlignment="1">
      <alignment vertical="center"/>
    </xf>
    <xf numFmtId="0" fontId="1"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center" wrapText="1"/>
    </xf>
    <xf numFmtId="0" fontId="11" fillId="0" borderId="4" xfId="0" applyFont="1" applyBorder="1" applyAlignment="1">
      <alignment horizontal="center" wrapText="1"/>
    </xf>
    <xf numFmtId="0" fontId="9" fillId="0" borderId="0" xfId="0" applyFont="1" applyAlignment="1">
      <alignment horizontal="left" vertical="center" wrapText="1"/>
    </xf>
    <xf numFmtId="0" fontId="9" fillId="0" borderId="0" xfId="0" applyFont="1" applyAlignment="1">
      <alignment wrapText="1"/>
    </xf>
    <xf numFmtId="0" fontId="9" fillId="0" borderId="3" xfId="0" applyFont="1" applyBorder="1" applyAlignment="1">
      <alignment wrapText="1"/>
    </xf>
  </cellXfs>
  <cellStyles count="1">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4"/>
  <sheetViews>
    <sheetView tabSelected="1" topLeftCell="B4" workbookViewId="0">
      <selection activeCell="O30" sqref="O30"/>
    </sheetView>
  </sheetViews>
  <sheetFormatPr defaultColWidth="9.109375" defaultRowHeight="13.8" x14ac:dyDescent="0.25"/>
  <cols>
    <col min="1" max="1" width="20.109375" style="2" customWidth="1"/>
    <col min="2" max="2" width="11" style="2" customWidth="1"/>
    <col min="3" max="3" width="32.5546875" style="2" customWidth="1"/>
    <col min="4" max="4" width="9.109375" style="2"/>
    <col min="5" max="5" width="3.33203125" style="2" customWidth="1"/>
    <col min="6" max="6" width="9.109375" style="2"/>
    <col min="7" max="7" width="10.109375" style="2" customWidth="1"/>
    <col min="8" max="8" width="12.44140625" style="2" customWidth="1"/>
    <col min="9" max="11" width="9.109375" style="2" hidden="1" customWidth="1"/>
    <col min="12" max="12" width="13.33203125" style="2" customWidth="1"/>
    <col min="13" max="13" width="13.88671875" style="2" bestFit="1" customWidth="1"/>
    <col min="14" max="14" width="50.44140625" style="11" bestFit="1" customWidth="1"/>
    <col min="15" max="15" width="86" style="2" bestFit="1" customWidth="1"/>
    <col min="16" max="16384" width="9.109375" style="2"/>
  </cols>
  <sheetData>
    <row r="1" spans="1:15" ht="17.399999999999999" x14ac:dyDescent="0.25">
      <c r="A1" s="27" t="s">
        <v>21</v>
      </c>
      <c r="B1" s="28"/>
      <c r="C1" s="28"/>
      <c r="D1" s="28"/>
      <c r="E1" s="28"/>
      <c r="F1" s="28"/>
      <c r="G1" s="28"/>
      <c r="H1" s="28"/>
      <c r="I1" s="28"/>
      <c r="J1" s="28"/>
      <c r="K1" s="28"/>
      <c r="L1" s="8"/>
      <c r="M1" s="8"/>
    </row>
    <row r="2" spans="1:15" ht="15.6" x14ac:dyDescent="0.25">
      <c r="A2" s="23" t="s">
        <v>12</v>
      </c>
      <c r="B2" s="14"/>
      <c r="C2" s="13"/>
      <c r="D2" s="14"/>
      <c r="E2" s="14"/>
      <c r="F2" s="14"/>
      <c r="G2" s="14"/>
      <c r="H2" s="14"/>
      <c r="I2" s="14"/>
      <c r="J2" s="14"/>
      <c r="K2" s="14"/>
      <c r="L2" s="8"/>
      <c r="M2" s="8"/>
    </row>
    <row r="3" spans="1:15" x14ac:dyDescent="0.25">
      <c r="A3" s="1" t="s">
        <v>15</v>
      </c>
    </row>
    <row r="4" spans="1:15" ht="79.5" customHeight="1" x14ac:dyDescent="0.25">
      <c r="A4" s="24" t="s">
        <v>20</v>
      </c>
      <c r="B4" s="25"/>
      <c r="C4" s="25"/>
      <c r="D4" s="25"/>
      <c r="E4" s="25"/>
      <c r="F4" s="25"/>
      <c r="G4" s="25"/>
      <c r="H4" s="25"/>
    </row>
    <row r="5" spans="1:15" x14ac:dyDescent="0.25">
      <c r="A5" s="1" t="s">
        <v>17</v>
      </c>
    </row>
    <row r="6" spans="1:15" x14ac:dyDescent="0.25">
      <c r="A6" s="17"/>
      <c r="D6" s="3"/>
      <c r="F6" s="3"/>
      <c r="O6" s="16"/>
    </row>
    <row r="7" spans="1:15" ht="55.2" x14ac:dyDescent="0.25">
      <c r="D7" s="18">
        <v>2025</v>
      </c>
      <c r="E7" s="16"/>
      <c r="F7" s="18">
        <v>2024</v>
      </c>
      <c r="G7" s="18" t="s">
        <v>0</v>
      </c>
      <c r="H7" s="18" t="s">
        <v>0</v>
      </c>
      <c r="I7" s="18"/>
      <c r="J7" s="18"/>
      <c r="K7" s="18"/>
      <c r="L7" s="29" t="s">
        <v>11</v>
      </c>
      <c r="M7" s="30"/>
      <c r="N7" s="20" t="s">
        <v>16</v>
      </c>
      <c r="O7" s="19" t="s">
        <v>22</v>
      </c>
    </row>
    <row r="8" spans="1:15" x14ac:dyDescent="0.25">
      <c r="D8" s="18" t="s">
        <v>1</v>
      </c>
      <c r="E8" s="16"/>
      <c r="F8" s="18" t="s">
        <v>1</v>
      </c>
      <c r="G8" s="18" t="s">
        <v>1</v>
      </c>
      <c r="H8" s="18" t="s">
        <v>10</v>
      </c>
      <c r="I8" s="18"/>
      <c r="J8" s="18"/>
      <c r="K8" s="16"/>
      <c r="L8" s="18" t="s">
        <v>18</v>
      </c>
      <c r="M8" s="18" t="s">
        <v>19</v>
      </c>
      <c r="O8" s="11"/>
    </row>
    <row r="9" spans="1:15" ht="14.4" thickBot="1" x14ac:dyDescent="0.3">
      <c r="D9" s="3"/>
      <c r="E9" s="3"/>
      <c r="O9" s="11"/>
    </row>
    <row r="10" spans="1:15" ht="30" customHeight="1" thickBot="1" x14ac:dyDescent="0.3">
      <c r="A10" s="28" t="s">
        <v>2</v>
      </c>
      <c r="B10" s="28"/>
      <c r="C10" s="28"/>
      <c r="D10" s="7">
        <v>13216</v>
      </c>
      <c r="F10" s="7">
        <v>18440</v>
      </c>
      <c r="G10" s="4"/>
      <c r="N10" s="9" t="str">
        <f>IF(D10=F22,"Explanation of % variance from PY opening balance not required - Balance brought forward agrees","Explanation of % variance from PY opening balance not required - Balance brought forward does not agree")</f>
        <v>Explanation of % variance from PY opening balance not required - Balance brought forward agrees</v>
      </c>
      <c r="O10" s="12"/>
    </row>
    <row r="11" spans="1:15" ht="14.4" thickBot="1" x14ac:dyDescent="0.3">
      <c r="D11" s="4"/>
      <c r="F11" s="4"/>
      <c r="O11" s="11"/>
    </row>
    <row r="12" spans="1:15" ht="14.4" thickBot="1" x14ac:dyDescent="0.3">
      <c r="A12" s="31" t="s">
        <v>13</v>
      </c>
      <c r="B12" s="32"/>
      <c r="C12" s="33"/>
      <c r="D12" s="7">
        <v>13000</v>
      </c>
      <c r="F12" s="7">
        <v>12000</v>
      </c>
      <c r="G12" s="4">
        <f>D12-F12</f>
        <v>1000</v>
      </c>
      <c r="H12" s="5">
        <f>IF((D12&gt;F12),(D12-F12)/F12,IF(D12&lt;F12,-(D12-F12)/F12,IF(D12=F12,0)))</f>
        <v>8.3333333333333329E-2</v>
      </c>
      <c r="I12" s="2">
        <f>IF(D12-F12&lt;500,0,IF(D12-F12&gt;500,1,IF(D12-F12=500,1)))</f>
        <v>1</v>
      </c>
      <c r="J12" s="2">
        <f>IF(F12-D12&lt;500,0,IF(F12-D12&gt;500,1,IF(F12-D12=500,1)))</f>
        <v>0</v>
      </c>
      <c r="K12" s="3">
        <f>IF(H12&lt;0.15,0,IF(H12&gt;0.15,1,IF(H12=0.15,1)))</f>
        <v>0</v>
      </c>
      <c r="L12" s="3" t="str">
        <f>IF(H12&lt;15%, "NO","YES")</f>
        <v>NO</v>
      </c>
      <c r="M12" s="3" t="str">
        <f>IF(ABS(G12)&lt;100000, "NO","YES")</f>
        <v>NO</v>
      </c>
      <c r="N12" s="9" t="str">
        <f>IF((L12="YES")*AND(I12+J12&lt;1),"Explanation not required, difference less than £500"," ")</f>
        <v xml:space="preserve"> </v>
      </c>
      <c r="O12" s="12"/>
    </row>
    <row r="13" spans="1:15" ht="14.4" thickBot="1" x14ac:dyDescent="0.3">
      <c r="D13" s="4"/>
      <c r="F13" s="4"/>
      <c r="G13" s="4"/>
      <c r="H13" s="5"/>
      <c r="K13" s="3"/>
      <c r="L13" s="3"/>
      <c r="M13" s="3"/>
      <c r="O13" s="11"/>
    </row>
    <row r="14" spans="1:15" ht="14.4" thickBot="1" x14ac:dyDescent="0.3">
      <c r="A14" s="26" t="s">
        <v>3</v>
      </c>
      <c r="B14" s="26"/>
      <c r="C14" s="26"/>
      <c r="D14" s="7">
        <v>19705</v>
      </c>
      <c r="F14" s="7">
        <v>21595</v>
      </c>
      <c r="G14" s="4">
        <f>D14-F14</f>
        <v>-1890</v>
      </c>
      <c r="H14" s="5">
        <f>IF((D14&gt;F14),(D14-F14)/F14,IF(D14&lt;F14,-(D14-F14)/F14,IF(D14=F14,0)))</f>
        <v>8.7520259319286878E-2</v>
      </c>
      <c r="I14" s="2">
        <f>IF(D14-F14&lt;500,0,IF(D14-F14&gt;500,1,IF(D14-F14=500,1)))</f>
        <v>0</v>
      </c>
      <c r="J14" s="2">
        <f>IF(F14-D14&lt;500,0,IF(F14-D14&gt;500,1,IF(F14-D14=500,1)))</f>
        <v>1</v>
      </c>
      <c r="K14" s="3">
        <f>IF(H14&lt;0.15,0,IF(H14&gt;0.15,1,IF(H14=0.15,1)))</f>
        <v>0</v>
      </c>
      <c r="L14" s="3" t="str">
        <f>IF(H14&lt;15%, "NO","YES")</f>
        <v>NO</v>
      </c>
      <c r="M14" s="3" t="str">
        <f>IF(ABS(G14)&lt;100000, "NO","YES")</f>
        <v>NO</v>
      </c>
      <c r="N14" s="9" t="str">
        <f>IF((L14="YES")*AND(I14+J14&lt;1),"Explanation not required, difference less than £500"," ")</f>
        <v xml:space="preserve"> </v>
      </c>
      <c r="O14" s="12"/>
    </row>
    <row r="15" spans="1:15" ht="14.4" thickBot="1" x14ac:dyDescent="0.3">
      <c r="D15" s="4"/>
      <c r="F15" s="4"/>
      <c r="G15" s="4"/>
      <c r="H15" s="5"/>
      <c r="K15" s="3"/>
      <c r="L15" s="3"/>
      <c r="M15" s="3"/>
      <c r="O15" s="11"/>
    </row>
    <row r="16" spans="1:15" ht="42" thickBot="1" x14ac:dyDescent="0.3">
      <c r="A16" s="26" t="s">
        <v>4</v>
      </c>
      <c r="B16" s="26"/>
      <c r="C16" s="26"/>
      <c r="D16" s="7">
        <v>4533</v>
      </c>
      <c r="F16" s="7">
        <v>3752</v>
      </c>
      <c r="G16" s="4">
        <f>D16-F16</f>
        <v>781</v>
      </c>
      <c r="H16" s="5">
        <f>IF((D16&gt;F16),(D16-F16)/F16,IF(D16&lt;F16,-(D16-F16)/F16,IF(D16=F16,0)))</f>
        <v>0.20815565031982941</v>
      </c>
      <c r="I16" s="2">
        <f>IF(D16-F16&lt;500,0,IF(D16-F16&gt;500,1,IF(D16-F16=500,1)))</f>
        <v>1</v>
      </c>
      <c r="J16" s="2">
        <f>IF(F16-D16&lt;500,0,IF(F16-D16&gt;500,1,IF(F16-D16=500,1)))</f>
        <v>0</v>
      </c>
      <c r="K16" s="3">
        <f>IF(H16&lt;0.15,0,IF(H16&gt;0.15,1,IF(H16=0.15,1)))</f>
        <v>1</v>
      </c>
      <c r="L16" s="3" t="str">
        <f>IF(H16&lt;15%, "NO","YES")</f>
        <v>YES</v>
      </c>
      <c r="M16" s="3" t="str">
        <f>IF(ABS(G16)&lt;100000, "NO","YES")</f>
        <v>NO</v>
      </c>
      <c r="N16" s="9" t="str">
        <f>IF((L16="YES")*AND(I16+J16&lt;1),"Explanation not required, difference less than £500"," ")</f>
        <v xml:space="preserve"> </v>
      </c>
      <c r="O16" s="12" t="s">
        <v>23</v>
      </c>
    </row>
    <row r="17" spans="1:23" ht="14.4" thickBot="1" x14ac:dyDescent="0.3">
      <c r="D17" s="4"/>
      <c r="F17" s="4"/>
      <c r="G17" s="4"/>
      <c r="H17" s="5"/>
      <c r="K17" s="3"/>
      <c r="L17" s="3"/>
      <c r="M17" s="3"/>
      <c r="O17" s="11"/>
    </row>
    <row r="18" spans="1:23" ht="14.4" thickBot="1" x14ac:dyDescent="0.3">
      <c r="A18" s="26" t="s">
        <v>7</v>
      </c>
      <c r="B18" s="26"/>
      <c r="C18" s="26"/>
      <c r="D18" s="7">
        <v>0</v>
      </c>
      <c r="F18" s="7">
        <v>0</v>
      </c>
      <c r="G18" s="4">
        <f>D18-F18</f>
        <v>0</v>
      </c>
      <c r="H18" s="5">
        <f>IF((D18&gt;F18),(D18-F18)/F18,IF(D18&lt;F18,-(D18-F18)/F18,IF(D18=F18,0)))</f>
        <v>0</v>
      </c>
      <c r="I18" s="2">
        <f>IF(D18-F18&lt;500,0,IF(D18-F18&gt;500,1,IF(D18-F18=500,1)))</f>
        <v>0</v>
      </c>
      <c r="J18" s="2">
        <f>IF(F18-D18&lt;500,0,IF(F18-D18&gt;500,1,IF(F18-D18=500,1)))</f>
        <v>0</v>
      </c>
      <c r="K18" s="3">
        <f>IF(H18&lt;0.15,0,IF(H18&gt;0.15,1,IF(H18=0.15,1)))</f>
        <v>0</v>
      </c>
      <c r="L18" s="3" t="str">
        <f>IF(H18&lt;15%, "NO","YES")</f>
        <v>NO</v>
      </c>
      <c r="M18" s="3" t="str">
        <f>IF(ABS(G18)&lt;100000, "NO","YES")</f>
        <v>NO</v>
      </c>
      <c r="N18" s="9" t="str">
        <f>IF((L18="YES")*AND(I18+J18&lt;1),"Explanation not required, difference less than £500"," ")</f>
        <v xml:space="preserve"> </v>
      </c>
      <c r="O18" s="12"/>
    </row>
    <row r="19" spans="1:23" ht="14.4" thickBot="1" x14ac:dyDescent="0.3">
      <c r="D19" s="4"/>
      <c r="F19" s="4"/>
      <c r="G19" s="4"/>
      <c r="H19" s="5"/>
      <c r="K19" s="3"/>
      <c r="L19" s="3"/>
      <c r="M19" s="3"/>
      <c r="O19" s="11"/>
    </row>
    <row r="20" spans="1:23" ht="14.4" thickBot="1" x14ac:dyDescent="0.3">
      <c r="A20" s="26" t="s">
        <v>14</v>
      </c>
      <c r="B20" s="26"/>
      <c r="C20" s="26"/>
      <c r="D20" s="7">
        <v>31884</v>
      </c>
      <c r="F20" s="7">
        <v>35067</v>
      </c>
      <c r="G20" s="4">
        <f>D20-F20</f>
        <v>-3183</v>
      </c>
      <c r="H20" s="5">
        <f>IF((D20&gt;F20),(D20-F20)/F20,IF(D20&lt;F20,-(D20-F20)/F20,IF(D20=F20,0)))</f>
        <v>9.076909915304987E-2</v>
      </c>
      <c r="I20" s="2">
        <f>IF(D20-F20&lt;500,0,IF(D20-F20&gt;500,1,IF(D20-F20=500,1)))</f>
        <v>0</v>
      </c>
      <c r="J20" s="2">
        <f>IF(F20-D20&lt;500,0,IF(F20-D20&gt;500,1,IF(F20-D20=500,1)))</f>
        <v>1</v>
      </c>
      <c r="K20" s="3">
        <f>IF(H20&lt;0.15,0,IF(H20&gt;0.15,1,IF(H20=0.15,1)))</f>
        <v>0</v>
      </c>
      <c r="L20" s="3" t="str">
        <f>IF(H20&lt;15%, "NO","YES")</f>
        <v>NO</v>
      </c>
      <c r="M20" s="3" t="str">
        <f>IF(ABS(G20)&lt;100000, "NO","YES")</f>
        <v>NO</v>
      </c>
      <c r="N20" s="9" t="str">
        <f>IF((L20="YES")*AND(I20+J20&lt;1),"Explanation not required, difference less than £500"," ")</f>
        <v xml:space="preserve"> </v>
      </c>
      <c r="O20" s="12"/>
    </row>
    <row r="21" spans="1:23" ht="14.4" thickBot="1" x14ac:dyDescent="0.3">
      <c r="D21" s="4"/>
      <c r="F21" s="4"/>
      <c r="G21" s="4"/>
      <c r="H21" s="5"/>
      <c r="K21" s="3"/>
      <c r="L21" s="3"/>
      <c r="M21" s="3"/>
      <c r="O21" s="11"/>
    </row>
    <row r="22" spans="1:23" ht="42" thickBot="1" x14ac:dyDescent="0.3">
      <c r="A22" s="6" t="s">
        <v>5</v>
      </c>
      <c r="D22" s="21">
        <f>D10+D12+D14-D16-D18-D20</f>
        <v>9504</v>
      </c>
      <c r="F22" s="21">
        <f>F10+F12+F14-F16-F18-F20</f>
        <v>13216</v>
      </c>
      <c r="G22" s="4">
        <f>D22-F22</f>
        <v>-3712</v>
      </c>
      <c r="H22" s="5">
        <f>IF((D22&gt;F22),(D22-F22)/F22,IF(D22&lt;F22,-(D22-F22)/F22,IF(D22=F22,0)))</f>
        <v>0.28087167070217917</v>
      </c>
      <c r="I22" s="2">
        <f>IF(D22-F22&lt;500,0,IF(D22-F22&gt;500,1,IF(D22-F22=500,1)))</f>
        <v>0</v>
      </c>
      <c r="J22" s="2">
        <f>IF(F22-D22&lt;500,0,IF(F22-D22&gt;500,1,IF(F22-D22=500,1)))</f>
        <v>1</v>
      </c>
      <c r="K22" s="3">
        <f>IF(H22&lt;0.15,0,IF(H22&gt;0.15,1,IF(H22=0.15,1)))</f>
        <v>1</v>
      </c>
      <c r="L22" s="3" t="str">
        <f>IF(H22&lt;15%, "NO","YES")</f>
        <v>YES</v>
      </c>
      <c r="M22" s="3" t="str">
        <f>IF(ABS(G22)&lt;100000, "NO","YES")</f>
        <v>NO</v>
      </c>
      <c r="N22" s="9" t="str">
        <f>IF((L22="YES")*AND(I22+J22&lt;1),"Explanation not required, difference less than £500"," ")</f>
        <v xml:space="preserve"> </v>
      </c>
      <c r="O22" s="12" t="s">
        <v>25</v>
      </c>
    </row>
    <row r="23" spans="1:23" ht="14.4" thickBot="1" x14ac:dyDescent="0.3">
      <c r="D23" s="4"/>
      <c r="F23" s="4"/>
      <c r="G23" s="4"/>
      <c r="H23" s="5"/>
      <c r="K23" s="3"/>
      <c r="L23" s="3"/>
      <c r="M23" s="3"/>
      <c r="O23" s="11"/>
    </row>
    <row r="24" spans="1:23" ht="14.4" thickBot="1" x14ac:dyDescent="0.3">
      <c r="A24" s="26" t="s">
        <v>9</v>
      </c>
      <c r="B24" s="26"/>
      <c r="C24" s="26"/>
      <c r="D24" s="7">
        <v>9504</v>
      </c>
      <c r="F24" s="7">
        <v>13216</v>
      </c>
      <c r="G24" s="4">
        <f>D24-F24</f>
        <v>-3712</v>
      </c>
      <c r="H24" s="5">
        <f>IF((D24&gt;F24),(D24-F24)/F24,IF(D24&lt;F24,-(D24-F24)/F24,IF(D24=F24,0)))</f>
        <v>0.28087167070217917</v>
      </c>
      <c r="I24" s="2">
        <f>IF(D24-F24&lt;500,0,IF(D24-F24&gt;500,1,IF(D24-F24=500,1)))</f>
        <v>0</v>
      </c>
      <c r="J24" s="2">
        <f>IF(F24-D24&lt;500,0,IF(F24-D24&gt;500,1,IF(F24-D24=500,1)))</f>
        <v>1</v>
      </c>
      <c r="K24" s="3">
        <f>IF(H24&lt;0.15,0,IF(H24&gt;0.15,1,IF(H24=0.15,1)))</f>
        <v>1</v>
      </c>
      <c r="L24" s="3" t="str">
        <f>IF(H24&lt;15%, "NO","YES")</f>
        <v>YES</v>
      </c>
      <c r="M24" s="3" t="str">
        <f>IF(ABS(G24)&lt;100000, "NO","YES")</f>
        <v>NO</v>
      </c>
      <c r="N24" s="9" t="str">
        <f>IF((L24="YES")*AND(I24+J24&lt;1),"Explanation not required, difference less than £500"," ")</f>
        <v xml:space="preserve"> </v>
      </c>
      <c r="O24" s="12" t="s">
        <v>24</v>
      </c>
    </row>
    <row r="25" spans="1:23" ht="14.4" thickBot="1" x14ac:dyDescent="0.3">
      <c r="D25" s="4"/>
      <c r="F25" s="4"/>
      <c r="G25" s="4"/>
      <c r="H25" s="5"/>
      <c r="K25" s="3"/>
      <c r="L25" s="3"/>
      <c r="M25" s="3"/>
      <c r="O25" s="11"/>
    </row>
    <row r="26" spans="1:23" ht="14.4" thickBot="1" x14ac:dyDescent="0.3">
      <c r="A26" s="26" t="s">
        <v>8</v>
      </c>
      <c r="B26" s="26"/>
      <c r="C26" s="26"/>
      <c r="D26" s="7">
        <v>55023</v>
      </c>
      <c r="F26" s="7">
        <v>55023</v>
      </c>
      <c r="G26" s="4">
        <f>D26-F26</f>
        <v>0</v>
      </c>
      <c r="H26" s="5">
        <f>IF((D26&gt;F26),(D26-F26)/F26,IF(D26&lt;F26,-(D26-F26)/F26,IF(D26=F26,0)))</f>
        <v>0</v>
      </c>
      <c r="I26" s="2">
        <f>IF(D26-F26&lt;500,0,IF(D26-F26&gt;500,1,IF(D26-F26=500,1)))</f>
        <v>0</v>
      </c>
      <c r="J26" s="2">
        <f>IF(F26-D26&lt;500,0,IF(F26-D26&gt;500,1,IF(F26-D26=500,1)))</f>
        <v>0</v>
      </c>
      <c r="K26" s="3">
        <f>IF(H26&lt;0.15,0,IF(H26&gt;0.15,1,IF(H26=0.15,1)))</f>
        <v>0</v>
      </c>
      <c r="L26" s="3" t="str">
        <f>IF(H26&lt;15%, "NO","YES")</f>
        <v>NO</v>
      </c>
      <c r="M26" s="3" t="str">
        <f>IF(ABS(G26)&lt;100000, "NO","YES")</f>
        <v>NO</v>
      </c>
      <c r="N26" s="9" t="str">
        <f>IF((L26="YES")*AND(I26+J26&lt;1),"Explanation not required, difference less than £500"," ")</f>
        <v xml:space="preserve"> </v>
      </c>
      <c r="O26" s="12"/>
    </row>
    <row r="27" spans="1:23" ht="14.4" thickBot="1" x14ac:dyDescent="0.3">
      <c r="D27" s="4"/>
      <c r="F27" s="4"/>
      <c r="G27" s="4"/>
      <c r="H27" s="5"/>
      <c r="K27" s="3"/>
      <c r="L27" s="3"/>
      <c r="M27" s="3"/>
      <c r="O27" s="11"/>
    </row>
    <row r="28" spans="1:23" ht="14.4" thickBot="1" x14ac:dyDescent="0.3">
      <c r="A28" s="26" t="s">
        <v>6</v>
      </c>
      <c r="B28" s="26"/>
      <c r="C28" s="26"/>
      <c r="D28" s="7">
        <v>0</v>
      </c>
      <c r="F28" s="7">
        <v>0</v>
      </c>
      <c r="G28" s="4">
        <f>D28-F28</f>
        <v>0</v>
      </c>
      <c r="H28" s="5">
        <f>IF((D28&gt;F28),(D28-F28)/F28,IF(D28&lt;F28,-(D28-F28)/F28,IF(D28=F28,0)))</f>
        <v>0</v>
      </c>
      <c r="I28" s="2">
        <f>IF(D28-F28&lt;500,0,IF(D28-F28&gt;500,1,IF(D28-F28=500,1)))</f>
        <v>0</v>
      </c>
      <c r="J28" s="2">
        <f>IF(F28-D28&lt;500,0,IF(F28-D28&gt;500,1,IF(F28-D28=500,1)))</f>
        <v>0</v>
      </c>
      <c r="K28" s="3">
        <f>IF(H28&lt;0.15,0,IF(H28&gt;0.15,1,IF(H28=0.15,1)))</f>
        <v>0</v>
      </c>
      <c r="L28" s="3" t="str">
        <f>IF(H28&lt;15%, "NO","YES")</f>
        <v>NO</v>
      </c>
      <c r="M28" s="3" t="str">
        <f>IF(ABS(G28)&lt;100000, "NO","YES")</f>
        <v>NO</v>
      </c>
      <c r="N28" s="9" t="str">
        <f>IF((L28="YES")*AND(I28+J28&lt;1),"Explanation not required, difference less than £500"," ")</f>
        <v xml:space="preserve"> </v>
      </c>
      <c r="O28" s="12"/>
    </row>
    <row r="29" spans="1:23" x14ac:dyDescent="0.25">
      <c r="H29" s="5"/>
      <c r="K29" s="3"/>
      <c r="L29" s="3"/>
      <c r="M29" s="3"/>
      <c r="O29" s="11"/>
    </row>
    <row r="30" spans="1:23" x14ac:dyDescent="0.25">
      <c r="C30" s="10"/>
    </row>
    <row r="31" spans="1:23" ht="15" customHeight="1" x14ac:dyDescent="0.25">
      <c r="P31" s="15"/>
      <c r="Q31" s="15"/>
      <c r="R31" s="15"/>
      <c r="S31" s="15"/>
      <c r="T31" s="15"/>
      <c r="U31" s="15"/>
      <c r="V31" s="15"/>
      <c r="W31" s="15"/>
    </row>
    <row r="32" spans="1:23" ht="17.399999999999999" x14ac:dyDescent="0.3">
      <c r="C32" s="22"/>
      <c r="O32" s="15"/>
      <c r="P32" s="15"/>
      <c r="Q32" s="15"/>
      <c r="R32" s="15"/>
      <c r="S32" s="15"/>
      <c r="T32" s="15"/>
      <c r="U32" s="15"/>
      <c r="V32" s="15"/>
      <c r="W32" s="15"/>
    </row>
    <row r="34" spans="3:3" ht="17.399999999999999" x14ac:dyDescent="0.3">
      <c r="C34" s="22"/>
    </row>
  </sheetData>
  <mergeCells count="12">
    <mergeCell ref="L7:M7"/>
    <mergeCell ref="A26:C26"/>
    <mergeCell ref="A28:C28"/>
    <mergeCell ref="A10:C10"/>
    <mergeCell ref="A12:C12"/>
    <mergeCell ref="A14:C14"/>
    <mergeCell ref="A16:C16"/>
    <mergeCell ref="A4:H4"/>
    <mergeCell ref="A18:C18"/>
    <mergeCell ref="A20:C20"/>
    <mergeCell ref="A1:K1"/>
    <mergeCell ref="A24:C24"/>
  </mergeCells>
  <conditionalFormatting sqref="N10">
    <cfRule type="cellIs" dxfId="0" priority="1" stopIfTrue="1" operator="equal">
      <formula>"Explanation of % variance from PY opening balance not required - Balance brought forward does not agree"</formula>
    </cfRule>
  </conditionalFormatting>
  <pageMargins left="0.70866141732283472" right="0.70866141732283472" top="0.74803149606299213" bottom="0.74803149606299213" header="0.31496062992125984" footer="0.31496062992125984"/>
  <pageSetup paperSize="9"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6" ma:contentTypeDescription="Create a new document." ma:contentTypeScope="" ma:versionID="deb294c4a77975d965cb6f250139bd56">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573ada6f779384b6ae8288e670e8a4f9"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ocumentManagement>
</p:properties>
</file>

<file path=customXml/itemProps1.xml><?xml version="1.0" encoding="utf-8"?>
<ds:datastoreItem xmlns:ds="http://schemas.openxmlformats.org/officeDocument/2006/customXml" ds:itemID="{41A01111-3F67-47C8-825A-2FBB50879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210264-0ABA-4658-B69D-CF67BDD7E8D2}">
  <ds:schemaRefs>
    <ds:schemaRef ds:uri="http://schemas.microsoft.com/sharepoint/v3/contenttype/forms"/>
  </ds:schemaRefs>
</ds:datastoreItem>
</file>

<file path=customXml/itemProps3.xml><?xml version="1.0" encoding="utf-8"?>
<ds:datastoreItem xmlns:ds="http://schemas.openxmlformats.org/officeDocument/2006/customXml" ds:itemID="{638E5E2D-8359-423C-B4BD-314EA3500208}">
  <ds:schemaRefs>
    <ds:schemaRef ds:uri="http://schemas.microsoft.com/office/2006/metadata/properties"/>
    <ds:schemaRef ds:uri="http://schemas.microsoft.com/office/infopath/2007/PartnerControls"/>
    <ds:schemaRef ds:uri="67569244-f879-40f9-924f-0b5754edfb0b"/>
    <ds:schemaRef ds:uri="16a7b4dc-aa79-4dfd-9258-d7ff05a94b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Variances</vt:lpstr>
      <vt:lpstr>Variances!Print_Area</vt:lpstr>
    </vt:vector>
  </TitlesOfParts>
  <Company>Littlejohn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jsheridan</dc:creator>
  <cp:lastModifiedBy>South MoretonPC</cp:lastModifiedBy>
  <dcterms:created xsi:type="dcterms:W3CDTF">2012-07-11T10:01:28Z</dcterms:created>
  <dcterms:modified xsi:type="dcterms:W3CDTF">2025-06-27T20:18:48Z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56554600</vt:r8>
  </property>
  <property fmtid="{D5CDD505-2E9C-101B-9397-08002B2CF9AE}" pid="4" name="MediaServiceImageTags">
    <vt:lpwstr/>
  </property>
</Properties>
</file>